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30" windowWidth="19425" windowHeight="741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E40" i="1" l="1"/>
  <c r="E33" i="1"/>
  <c r="B32" i="1"/>
  <c r="C31" i="1"/>
  <c r="D31" i="1" s="1"/>
  <c r="K10" i="1" l="1"/>
  <c r="F10" i="1"/>
  <c r="K9" i="1"/>
  <c r="F9" i="1"/>
  <c r="F8" i="1"/>
  <c r="K13" i="1"/>
  <c r="F13" i="1"/>
  <c r="F6" i="1"/>
  <c r="F7" i="1"/>
  <c r="F5" i="1"/>
  <c r="K4" i="1"/>
  <c r="F4" i="1"/>
  <c r="B23" i="1"/>
  <c r="C21" i="1"/>
  <c r="D21" i="1" s="1"/>
  <c r="C38" i="1"/>
  <c r="D38" i="1" s="1"/>
  <c r="B39" i="1"/>
  <c r="C39" i="1" l="1"/>
  <c r="D39" i="1" s="1"/>
  <c r="B46" i="1"/>
  <c r="C45" i="1"/>
  <c r="C46" i="1" s="1"/>
  <c r="B7" i="1"/>
  <c r="C6" i="1"/>
  <c r="C7" i="1" s="1"/>
  <c r="B54" i="1"/>
  <c r="C53" i="1"/>
  <c r="D53" i="1" s="1"/>
  <c r="C30" i="1"/>
  <c r="D30" i="1" l="1"/>
  <c r="C32" i="1"/>
  <c r="D32" i="1" s="1"/>
  <c r="C54" i="1"/>
  <c r="D54" i="1" s="1"/>
  <c r="D46" i="1"/>
  <c r="E48" i="1" s="1"/>
  <c r="E49" i="1" s="1"/>
  <c r="D45" i="1"/>
  <c r="D6" i="1"/>
  <c r="D7" i="1"/>
  <c r="E8" i="1" l="1"/>
  <c r="E9" i="1" s="1"/>
  <c r="K7" i="1"/>
  <c r="E41" i="1"/>
  <c r="K6" i="1"/>
  <c r="E55" i="1"/>
  <c r="C22" i="1"/>
  <c r="E56" i="1" l="1"/>
  <c r="E57" i="1" s="1"/>
  <c r="K8" i="1"/>
  <c r="E34" i="1"/>
  <c r="E35" i="1" s="1"/>
  <c r="D22" i="1"/>
  <c r="C23" i="1"/>
  <c r="D23" i="1" s="1"/>
  <c r="E24" i="1" s="1"/>
  <c r="K5" i="1" s="1"/>
  <c r="E42" i="1"/>
  <c r="K11" i="1" l="1"/>
  <c r="K15" i="1" s="1"/>
  <c r="E25" i="1"/>
  <c r="E26" i="1" s="1"/>
  <c r="B77" i="1"/>
  <c r="B78" i="1" s="1"/>
  <c r="B70" i="1"/>
  <c r="B61" i="1" l="1"/>
  <c r="C77" i="1"/>
  <c r="D77" i="1" s="1"/>
  <c r="C76" i="1" l="1"/>
  <c r="C69" i="1"/>
  <c r="C60" i="1"/>
  <c r="B14" i="1"/>
  <c r="C13" i="1"/>
  <c r="C14" i="1" s="1"/>
  <c r="D76" i="1" l="1"/>
  <c r="C78" i="1"/>
  <c r="C70" i="1"/>
  <c r="D70" i="1" s="1"/>
  <c r="E72" i="1" s="1"/>
  <c r="D60" i="1"/>
  <c r="C61" i="1"/>
  <c r="D69" i="1"/>
  <c r="D14" i="1"/>
  <c r="D13" i="1"/>
  <c r="D78" i="1" l="1"/>
  <c r="E80" i="1" s="1"/>
  <c r="E81" i="1" s="1"/>
  <c r="E16" i="1"/>
  <c r="E17" i="1" s="1"/>
  <c r="D61" i="1"/>
  <c r="E63" i="1" s="1"/>
  <c r="E64" i="1" s="1"/>
  <c r="D86" i="1" l="1"/>
  <c r="D87" i="1"/>
  <c r="D85" i="1"/>
  <c r="D88" i="1" l="1"/>
  <c r="D89" i="1" l="1"/>
  <c r="E90" i="1" s="1"/>
</calcChain>
</file>

<file path=xl/sharedStrings.xml><?xml version="1.0" encoding="utf-8"?>
<sst xmlns="http://schemas.openxmlformats.org/spreadsheetml/2006/main" count="132" uniqueCount="80">
  <si>
    <t>Općina Orehovica</t>
  </si>
  <si>
    <t xml:space="preserve"> nema ponuda</t>
  </si>
  <si>
    <t>Deratizacija</t>
  </si>
  <si>
    <t>Dezinsekcija</t>
  </si>
  <si>
    <t>Stipendije</t>
  </si>
  <si>
    <t>Održavanje nerazvrstanih cesta</t>
  </si>
  <si>
    <t xml:space="preserve">Naknade članovima predstavničkih i izvršnih tijela </t>
  </si>
  <si>
    <t>Udžbenici</t>
  </si>
  <si>
    <t>Civilna zaštita</t>
  </si>
  <si>
    <t>Kontrola plodnosti tla</t>
  </si>
  <si>
    <t>Usluge  odvjetnika</t>
  </si>
  <si>
    <t>UKUPNO</t>
  </si>
  <si>
    <t>PDV</t>
  </si>
  <si>
    <t>Reciklirani agregat (t)</t>
  </si>
  <si>
    <t>Rezanje puteva grederom (h)</t>
  </si>
  <si>
    <t>Razgrtanje navoženog materijala(h)</t>
  </si>
  <si>
    <t>sa PDV-om</t>
  </si>
  <si>
    <t>bez PDV-a</t>
  </si>
  <si>
    <t>radovi</t>
  </si>
  <si>
    <t>Financiranje projekata organizacija civilnog društva</t>
  </si>
  <si>
    <t>Bilježnice</t>
  </si>
  <si>
    <t>Program zaštite divljači</t>
  </si>
  <si>
    <t>Čipiranje, kastracija i popis životinja</t>
  </si>
  <si>
    <t xml:space="preserve">Troškovi naleta na divljač na lokalnim nerazvrstanim cestama </t>
  </si>
  <si>
    <t>UKUPNO SUFINANCIRANJA</t>
  </si>
  <si>
    <t>SPECIFIKACIJA IZVORA SUFIANCIRANJA</t>
  </si>
  <si>
    <t xml:space="preserve">Sanacija sakralnih objekata i poklonaca </t>
  </si>
  <si>
    <t>s izvorima sufinanciranja</t>
  </si>
  <si>
    <t>Izgradnja produžetka vodovodne mreže u Orehovici - zona Križopotje</t>
  </si>
  <si>
    <t>Međimurske vode - sredstva potpore Agencije za plaćanje u poljoprivredi</t>
  </si>
  <si>
    <t>radovi po sporazumu</t>
  </si>
  <si>
    <t>Sufinanciranje toplog obroka učenika OŠ Orehovica</t>
  </si>
  <si>
    <t>Nabava računala</t>
  </si>
  <si>
    <t>Osiguranje traktora</t>
  </si>
  <si>
    <t>nadzor</t>
  </si>
  <si>
    <t>Proračun Općine Orehovica</t>
  </si>
  <si>
    <t>Redovno financiranje vatrogastva</t>
  </si>
  <si>
    <t>140 knx10 uzoraka</t>
  </si>
  <si>
    <t>Proračun 2020 - investicije - sažetak</t>
  </si>
  <si>
    <t>Nabava cisterne - DVD Podbrest</t>
  </si>
  <si>
    <t>Dogradnja nadstrešnice na zgradi sportskog objekta NK Budućnost Podbrest sa sanitarnim čvorom</t>
  </si>
  <si>
    <t>radovi prema troškovniku</t>
  </si>
  <si>
    <t>radovi i nadzor</t>
  </si>
  <si>
    <t>studenti  5 x 500*10 mj</t>
  </si>
  <si>
    <t xml:space="preserve">Zaprašivanje komaraca + uzorkovanje </t>
  </si>
  <si>
    <t xml:space="preserve">Pomoć sportašima u amaterskom sportu za iznimne rezultate  </t>
  </si>
  <si>
    <t>Izgradnja trafostanice u gospodarskoj zoni Podbrest</t>
  </si>
  <si>
    <t xml:space="preserve">radovi </t>
  </si>
  <si>
    <t>Uvođenje WIFI mreže u Općini Orehovica</t>
  </si>
  <si>
    <t>EU Sredstva</t>
  </si>
  <si>
    <t>Izgradnja parkirališta kod groblja u Orehovici</t>
  </si>
  <si>
    <t>Nabava dječjih igrališta (novo i dopuna)</t>
  </si>
  <si>
    <t>Izrada projektne dokumentacije za izgradnju Dječjeg vrtića u Orehovici</t>
  </si>
  <si>
    <t>projektna dokumentacija</t>
  </si>
  <si>
    <t>Hortikulturtno uređenje javnih površina</t>
  </si>
  <si>
    <t>Hrvatski olimpijski odbor</t>
  </si>
  <si>
    <t>Ministarstvo poljopprivrede</t>
  </si>
  <si>
    <t>Izgradnja spojne ceste gospodarske zone sa ŽC 2038 i dio nerazvrstane ceste u gospodarskoj zoni Podbrest</t>
  </si>
  <si>
    <t>ponuda Reciklaža Mišić</t>
  </si>
  <si>
    <t xml:space="preserve">prema procjeni troškova </t>
  </si>
  <si>
    <t>projektno tehnička dokumentacija</t>
  </si>
  <si>
    <t>Postavljavnje vertikalne i horizontalne prometne signalizacije-vibro trake, prometni znakovi i zrcala</t>
  </si>
  <si>
    <t>od toga ŽUC 30.000,00 kn</t>
  </si>
  <si>
    <t>Sufinanciranje usluge terapeuta</t>
  </si>
  <si>
    <t>Dodjela poticaja za uređenje nekretnina</t>
  </si>
  <si>
    <t>Oprema za rad u parku i vrtu</t>
  </si>
  <si>
    <t>Registracija traktora i prikolice</t>
  </si>
  <si>
    <t>Klima uređaji u Društvenom domu u Podbrestu</t>
  </si>
  <si>
    <t>Klima uređaji u Društvenom domu u Vulariji</t>
  </si>
  <si>
    <t>Otkup kuće u Podbrestu</t>
  </si>
  <si>
    <t>Kapitalne donacije iz državnog proračuna</t>
  </si>
  <si>
    <t>Ministarstvo regionalnog razvoja 70%</t>
  </si>
  <si>
    <t>Izgradnja ekološki prihvatljive vanjske rasvjete u romskom naselju u Orehovici</t>
  </si>
  <si>
    <t xml:space="preserve">Turističko-informativni centar u Vulariji(rekonstrukcija i energetska obnova poslovne građevine) </t>
  </si>
  <si>
    <t>Ministarstvo reg razvoja ili Ministarstvo graditeljstva 70%</t>
  </si>
  <si>
    <t>Ministrarstvo graditeljstva i Ministarstvo turizma 50%</t>
  </si>
  <si>
    <t>Ministarstvo gospodarstva - 50%</t>
  </si>
  <si>
    <t>Političkim strankama</t>
  </si>
  <si>
    <t>Sanacija oštečenih asfaltnih zastora i sustava odvodnje oborinskih voda na području Općine Orehovica</t>
  </si>
  <si>
    <t xml:space="preserve">Otkup zemljišta uz stazu prema groblju u Orehovici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</si>
</sst>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n&quot;_-;\-* #,##0.00\ &quot;kn&quot;_-;_-* &quot;-&quot;??\ &quot;kn&quot;_-;_-@_-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u/>
      <sz val="22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757575"/>
      <name val="Tahoma"/>
      <family val="2"/>
      <charset val="238"/>
    </font>
    <font>
      <b/>
      <u/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CC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indexed="64"/>
      </right>
      <top/>
      <bottom/>
      <diagonal/>
    </border>
    <border>
      <left style="thin">
        <color rgb="FFB2B2B2"/>
      </left>
      <right style="thin">
        <color indexed="64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rgb="FFB2B2B2"/>
      </top>
      <bottom/>
      <diagonal/>
    </border>
    <border>
      <left/>
      <right style="thin">
        <color indexed="64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3" borderId="2" applyNumberFormat="0" applyFont="0" applyAlignment="0" applyProtection="0"/>
  </cellStyleXfs>
  <cellXfs count="53">
    <xf numFmtId="0" fontId="0" fillId="0" borderId="0" xfId="0"/>
    <xf numFmtId="44" fontId="0" fillId="0" borderId="0" xfId="1" applyFont="1"/>
    <xf numFmtId="0" fontId="3" fillId="0" borderId="0" xfId="0" applyFont="1"/>
    <xf numFmtId="0" fontId="0" fillId="0" borderId="0" xfId="0" applyAlignment="1">
      <alignment horizontal="left" wrapText="1"/>
    </xf>
    <xf numFmtId="44" fontId="0" fillId="0" borderId="0" xfId="0" applyNumberFormat="1"/>
    <xf numFmtId="0" fontId="0" fillId="0" borderId="0" xfId="0" applyFont="1"/>
    <xf numFmtId="0" fontId="0" fillId="0" borderId="0" xfId="0" applyFont="1" applyAlignment="1">
      <alignment wrapText="1"/>
    </xf>
    <xf numFmtId="0" fontId="5" fillId="0" borderId="0" xfId="0" applyFont="1"/>
    <xf numFmtId="44" fontId="3" fillId="0" borderId="0" xfId="1" applyFont="1"/>
    <xf numFmtId="44" fontId="0" fillId="0" borderId="0" xfId="0" applyNumberFormat="1" applyAlignment="1">
      <alignment horizontal="left" wrapText="1"/>
    </xf>
    <xf numFmtId="44" fontId="0" fillId="0" borderId="0" xfId="1" applyFont="1" applyAlignment="1">
      <alignment horizontal="left" wrapText="1"/>
    </xf>
    <xf numFmtId="44" fontId="2" fillId="2" borderId="1" xfId="1" applyFont="1" applyFill="1" applyBorder="1"/>
    <xf numFmtId="0" fontId="6" fillId="0" borderId="0" xfId="0" applyFont="1"/>
    <xf numFmtId="44" fontId="7" fillId="0" borderId="0" xfId="1" applyFont="1"/>
    <xf numFmtId="0" fontId="7" fillId="0" borderId="0" xfId="0" applyFont="1" applyAlignment="1">
      <alignment horizontal="left" wrapText="1"/>
    </xf>
    <xf numFmtId="0" fontId="7" fillId="0" borderId="0" xfId="0" applyFont="1"/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44" fontId="0" fillId="0" borderId="3" xfId="1" applyFont="1" applyBorder="1"/>
    <xf numFmtId="44" fontId="0" fillId="3" borderId="4" xfId="2" applyNumberFormat="1" applyFont="1" applyBorder="1"/>
    <xf numFmtId="44" fontId="7" fillId="0" borderId="3" xfId="1" applyFont="1" applyBorder="1"/>
    <xf numFmtId="0" fontId="0" fillId="0" borderId="3" xfId="0" applyBorder="1"/>
    <xf numFmtId="44" fontId="7" fillId="3" borderId="4" xfId="2" applyNumberFormat="1" applyFont="1" applyBorder="1"/>
    <xf numFmtId="0" fontId="0" fillId="0" borderId="0" xfId="0" applyAlignment="1">
      <alignment horizontal="left" wrapText="1"/>
    </xf>
    <xf numFmtId="0" fontId="0" fillId="0" borderId="0" xfId="0" applyAlignment="1">
      <alignment horizontal="left" wrapText="1"/>
    </xf>
    <xf numFmtId="44" fontId="2" fillId="2" borderId="1" xfId="1" applyNumberFormat="1" applyFont="1" applyFill="1" applyBorder="1"/>
    <xf numFmtId="44" fontId="5" fillId="0" borderId="0" xfId="1" applyFont="1"/>
    <xf numFmtId="0" fontId="0" fillId="0" borderId="6" xfId="0" applyBorder="1"/>
    <xf numFmtId="0" fontId="0" fillId="0" borderId="7" xfId="0" applyBorder="1"/>
    <xf numFmtId="0" fontId="0" fillId="0" borderId="0" xfId="0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wrapText="1"/>
    </xf>
    <xf numFmtId="44" fontId="7" fillId="3" borderId="3" xfId="2" applyNumberFormat="1" applyFont="1" applyBorder="1"/>
    <xf numFmtId="0" fontId="8" fillId="0" borderId="0" xfId="0" applyFont="1"/>
    <xf numFmtId="0" fontId="0" fillId="0" borderId="0" xfId="0" applyAlignment="1">
      <alignment horizontal="left" wrapText="1"/>
    </xf>
    <xf numFmtId="0" fontId="0" fillId="0" borderId="8" xfId="0" applyBorder="1"/>
    <xf numFmtId="44" fontId="0" fillId="0" borderId="8" xfId="0" applyNumberFormat="1" applyBorder="1"/>
    <xf numFmtId="44" fontId="3" fillId="0" borderId="9" xfId="0" applyNumberFormat="1" applyFont="1" applyBorder="1"/>
    <xf numFmtId="0" fontId="0" fillId="0" borderId="0" xfId="0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6" fillId="0" borderId="0" xfId="0" applyFont="1" applyAlignment="1">
      <alignment horizontal="left" wrapText="1"/>
    </xf>
    <xf numFmtId="0" fontId="6" fillId="0" borderId="3" xfId="0" applyFont="1" applyBorder="1" applyAlignment="1">
      <alignment horizontal="left" wrapText="1"/>
    </xf>
    <xf numFmtId="0" fontId="9" fillId="0" borderId="5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5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Border="1" applyAlignment="1">
      <alignment horizontal="left" wrapText="1"/>
    </xf>
  </cellXfs>
  <cellStyles count="3">
    <cellStyle name="Bilješka" xfId="2" builtinId="10"/>
    <cellStyle name="Normalno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6"/>
  <sheetViews>
    <sheetView tabSelected="1" showWhiteSpace="0" view="pageLayout" zoomScaleNormal="100" workbookViewId="0">
      <selection activeCell="A99" sqref="A99"/>
    </sheetView>
  </sheetViews>
  <sheetFormatPr defaultRowHeight="15" x14ac:dyDescent="0.25"/>
  <cols>
    <col min="1" max="1" width="24.5703125" customWidth="1"/>
    <col min="2" max="2" width="16.42578125" customWidth="1"/>
    <col min="3" max="3" width="16.42578125" style="1" customWidth="1"/>
    <col min="4" max="4" width="24.85546875" style="3" customWidth="1"/>
    <col min="5" max="5" width="15.85546875" style="1" customWidth="1"/>
    <col min="6" max="6" width="16.5703125" customWidth="1"/>
    <col min="7" max="7" width="15.85546875" bestFit="1" customWidth="1"/>
    <col min="8" max="8" width="21.42578125" customWidth="1"/>
    <col min="9" max="9" width="16.85546875" bestFit="1" customWidth="1"/>
    <col min="11" max="11" width="16.85546875" bestFit="1" customWidth="1"/>
  </cols>
  <sheetData>
    <row r="1" spans="1:11" ht="28.5" x14ac:dyDescent="0.45">
      <c r="A1" s="48" t="s">
        <v>38</v>
      </c>
      <c r="B1" s="48"/>
      <c r="C1" s="48"/>
      <c r="D1" s="48"/>
      <c r="E1" s="49"/>
      <c r="F1" s="44" t="s">
        <v>25</v>
      </c>
      <c r="G1" s="45"/>
      <c r="H1" s="45"/>
      <c r="I1" s="45"/>
    </row>
    <row r="2" spans="1:11" x14ac:dyDescent="0.25">
      <c r="A2" s="46" t="s">
        <v>27</v>
      </c>
      <c r="B2" s="46"/>
      <c r="C2" s="46"/>
      <c r="D2" s="46"/>
      <c r="E2" s="47"/>
      <c r="G2" s="2"/>
    </row>
    <row r="3" spans="1:11" x14ac:dyDescent="0.25">
      <c r="D3" s="23"/>
      <c r="E3" s="18"/>
      <c r="F3" s="2" t="s">
        <v>70</v>
      </c>
      <c r="H3" s="4"/>
    </row>
    <row r="4" spans="1:11" ht="31.5" customHeight="1" x14ac:dyDescent="0.25">
      <c r="A4" s="40" t="s">
        <v>52</v>
      </c>
      <c r="B4" s="40"/>
      <c r="C4" s="40"/>
      <c r="D4" s="40"/>
      <c r="E4" s="41"/>
      <c r="F4" t="str">
        <f>A11</f>
        <v>Dogradnja nadstrešnice na zgradi sportskog objekta NK Budućnost Podbrest sa sanitarnim čvorom</v>
      </c>
      <c r="K4" s="4">
        <f>E15</f>
        <v>70000</v>
      </c>
    </row>
    <row r="5" spans="1:11" x14ac:dyDescent="0.25">
      <c r="B5" t="s">
        <v>17</v>
      </c>
      <c r="C5" s="1" t="s">
        <v>12</v>
      </c>
      <c r="D5" s="32" t="s">
        <v>11</v>
      </c>
      <c r="E5" s="18"/>
      <c r="F5" t="str">
        <f>A19</f>
        <v>Izgradnja ekološki prihvatljive vanjske rasvjete u romskom naselju u Orehovici</v>
      </c>
      <c r="K5" s="4">
        <f>E24</f>
        <v>134680</v>
      </c>
    </row>
    <row r="6" spans="1:11" ht="28.5" customHeight="1" x14ac:dyDescent="0.25">
      <c r="A6" s="32" t="s">
        <v>53</v>
      </c>
      <c r="B6" s="1">
        <v>200000</v>
      </c>
      <c r="C6" s="1">
        <f>B6*0.25</f>
        <v>50000</v>
      </c>
      <c r="D6" s="10">
        <f>B6+C6</f>
        <v>250000</v>
      </c>
      <c r="E6" s="18"/>
      <c r="F6" t="str">
        <f>A36</f>
        <v>Izgradnja trafostanice u gospodarskoj zoni Podbrest</v>
      </c>
      <c r="K6" s="4">
        <f>E40</f>
        <v>500000</v>
      </c>
    </row>
    <row r="7" spans="1:11" x14ac:dyDescent="0.25">
      <c r="A7" s="2" t="s">
        <v>11</v>
      </c>
      <c r="B7" s="11">
        <f>SUM(B6)</f>
        <v>200000</v>
      </c>
      <c r="C7" s="11">
        <f>SUM(C6)</f>
        <v>50000</v>
      </c>
      <c r="D7" s="25">
        <f>ROUND((B7+C7),0)</f>
        <v>250000</v>
      </c>
      <c r="E7" s="18"/>
      <c r="F7" s="50" t="str">
        <f>A28</f>
        <v xml:space="preserve">Turističko-informativni centar u Vulariji(rekonstrukcija i energetska obnova poslovne građevine) </v>
      </c>
      <c r="G7" s="51"/>
      <c r="H7" s="51"/>
      <c r="I7" s="51"/>
      <c r="J7" s="51"/>
      <c r="K7" s="4">
        <f>E33</f>
        <v>1409375</v>
      </c>
    </row>
    <row r="8" spans="1:11" x14ac:dyDescent="0.25">
      <c r="D8" s="32" t="s">
        <v>0</v>
      </c>
      <c r="E8" s="18">
        <f>D7</f>
        <v>250000</v>
      </c>
      <c r="F8" s="50" t="str">
        <f>A51</f>
        <v>Izgradnja parkirališta kod groblja u Orehovici</v>
      </c>
      <c r="G8" s="52"/>
      <c r="H8" s="52"/>
      <c r="I8" s="52"/>
      <c r="J8" s="52"/>
      <c r="K8" s="4">
        <f>E55</f>
        <v>595000</v>
      </c>
    </row>
    <row r="9" spans="1:11" ht="30.75" customHeight="1" x14ac:dyDescent="0.25">
      <c r="D9" s="32"/>
      <c r="E9" s="19">
        <f>SUM(E8:E8)</f>
        <v>250000</v>
      </c>
      <c r="F9" s="50" t="str">
        <f>A58</f>
        <v>Izgradnja spojne ceste gospodarske zone sa ŽC 2038 i dio nerazvrstane ceste u gospodarskoj zoni Podbrest</v>
      </c>
      <c r="G9" s="52"/>
      <c r="H9" s="52"/>
      <c r="I9" s="52"/>
      <c r="J9" s="52"/>
      <c r="K9" s="4">
        <f>E62</f>
        <v>2000000</v>
      </c>
    </row>
    <row r="10" spans="1:11" ht="17.25" customHeight="1" x14ac:dyDescent="0.25">
      <c r="D10" s="32"/>
      <c r="E10" s="21"/>
      <c r="F10" t="str">
        <f>A67</f>
        <v>Izgradnja produžetka vodovodne mreže u Orehovici - zona Križopotje</v>
      </c>
      <c r="K10" s="4">
        <f>E71</f>
        <v>413000</v>
      </c>
    </row>
    <row r="11" spans="1:11" ht="15.75" thickBot="1" x14ac:dyDescent="0.3">
      <c r="A11" s="40" t="s">
        <v>40</v>
      </c>
      <c r="B11" s="40"/>
      <c r="C11" s="40"/>
      <c r="D11" s="40"/>
      <c r="E11" s="41"/>
      <c r="J11" s="36" t="s">
        <v>11</v>
      </c>
      <c r="K11" s="37">
        <f>SUM(K4:K10)</f>
        <v>5122055</v>
      </c>
    </row>
    <row r="12" spans="1:11" ht="27" customHeight="1" x14ac:dyDescent="0.25">
      <c r="B12" t="s">
        <v>17</v>
      </c>
      <c r="C12" s="1" t="s">
        <v>12</v>
      </c>
      <c r="D12" s="24" t="s">
        <v>11</v>
      </c>
      <c r="E12" s="18"/>
      <c r="F12" s="2" t="s">
        <v>49</v>
      </c>
    </row>
    <row r="13" spans="1:11" ht="13.5" customHeight="1" x14ac:dyDescent="0.25">
      <c r="A13" t="s">
        <v>41</v>
      </c>
      <c r="B13" s="1">
        <v>312982</v>
      </c>
      <c r="C13" s="1">
        <f>B13*0.25</f>
        <v>78245.5</v>
      </c>
      <c r="D13" s="10">
        <f>B13+C13</f>
        <v>391227.5</v>
      </c>
      <c r="E13" s="18"/>
      <c r="F13" t="str">
        <f>A43</f>
        <v>Uvođenje WIFI mreže u Općini Orehovica</v>
      </c>
      <c r="K13" s="4">
        <f>E47</f>
        <v>111000</v>
      </c>
    </row>
    <row r="14" spans="1:11" ht="18.75" customHeight="1" thickBot="1" x14ac:dyDescent="0.3">
      <c r="A14" s="2" t="s">
        <v>11</v>
      </c>
      <c r="B14" s="11">
        <f>SUM(B13)</f>
        <v>312982</v>
      </c>
      <c r="C14" s="11">
        <f>SUM(C13)</f>
        <v>78245.5</v>
      </c>
      <c r="D14" s="25">
        <f>ROUND((B14+C14),0)</f>
        <v>391228</v>
      </c>
      <c r="E14" s="18"/>
    </row>
    <row r="15" spans="1:11" ht="26.25" customHeight="1" thickBot="1" x14ac:dyDescent="0.3">
      <c r="D15" s="24" t="s">
        <v>55</v>
      </c>
      <c r="E15" s="18">
        <v>70000</v>
      </c>
      <c r="G15" s="2" t="s">
        <v>24</v>
      </c>
      <c r="H15" s="2"/>
      <c r="K15" s="38">
        <f>K11+K13</f>
        <v>5233055</v>
      </c>
    </row>
    <row r="16" spans="1:11" x14ac:dyDescent="0.25">
      <c r="D16" s="24" t="s">
        <v>0</v>
      </c>
      <c r="E16" s="18">
        <f>D14-E15</f>
        <v>321228</v>
      </c>
    </row>
    <row r="17" spans="1:5" x14ac:dyDescent="0.25">
      <c r="D17" s="24"/>
      <c r="E17" s="19">
        <f>SUM(E15:E16)</f>
        <v>391228</v>
      </c>
    </row>
    <row r="18" spans="1:5" x14ac:dyDescent="0.25">
      <c r="E18" s="21"/>
    </row>
    <row r="19" spans="1:5" x14ac:dyDescent="0.25">
      <c r="A19" s="40" t="s">
        <v>72</v>
      </c>
      <c r="B19" s="40"/>
      <c r="C19" s="40"/>
      <c r="D19" s="40"/>
      <c r="E19" s="41"/>
    </row>
    <row r="20" spans="1:5" ht="31.5" customHeight="1" x14ac:dyDescent="0.25">
      <c r="B20" t="s">
        <v>17</v>
      </c>
      <c r="C20" s="1" t="s">
        <v>12</v>
      </c>
      <c r="D20" s="32" t="s">
        <v>11</v>
      </c>
      <c r="E20" s="18"/>
    </row>
    <row r="21" spans="1:5" ht="30" x14ac:dyDescent="0.25">
      <c r="A21" s="17" t="s">
        <v>60</v>
      </c>
      <c r="B21" s="1">
        <v>3920</v>
      </c>
      <c r="C21" s="1">
        <f>B21*0.25</f>
        <v>980</v>
      </c>
      <c r="D21" s="10">
        <f>B21+C21</f>
        <v>4900</v>
      </c>
      <c r="E21" s="18"/>
    </row>
    <row r="22" spans="1:5" x14ac:dyDescent="0.25">
      <c r="A22" s="32" t="s">
        <v>59</v>
      </c>
      <c r="B22" s="1">
        <v>150000</v>
      </c>
      <c r="C22" s="1">
        <f>B22*0.25</f>
        <v>37500</v>
      </c>
      <c r="D22" s="10">
        <f>B22+C22</f>
        <v>187500</v>
      </c>
      <c r="E22" s="18"/>
    </row>
    <row r="23" spans="1:5" ht="28.5" customHeight="1" x14ac:dyDescent="0.25">
      <c r="A23" s="2" t="s">
        <v>11</v>
      </c>
      <c r="B23" s="11">
        <f>SUM(B21:B22)</f>
        <v>153920</v>
      </c>
      <c r="C23" s="11">
        <f>SUM(C21:C22)</f>
        <v>38480</v>
      </c>
      <c r="D23" s="25">
        <f>ROUND((B23+C23),0)</f>
        <v>192400</v>
      </c>
      <c r="E23" s="18"/>
    </row>
    <row r="24" spans="1:5" ht="45" x14ac:dyDescent="0.25">
      <c r="D24" s="32" t="s">
        <v>74</v>
      </c>
      <c r="E24" s="18">
        <f>D23*0.7</f>
        <v>134680</v>
      </c>
    </row>
    <row r="25" spans="1:5" x14ac:dyDescent="0.25">
      <c r="D25" s="32" t="s">
        <v>0</v>
      </c>
      <c r="E25" s="18">
        <f>D23-E24</f>
        <v>57720</v>
      </c>
    </row>
    <row r="26" spans="1:5" x14ac:dyDescent="0.25">
      <c r="D26" s="32"/>
      <c r="E26" s="19">
        <f>SUM(E24:E25)</f>
        <v>192400</v>
      </c>
    </row>
    <row r="27" spans="1:5" x14ac:dyDescent="0.25">
      <c r="D27" s="32"/>
      <c r="E27" s="21"/>
    </row>
    <row r="28" spans="1:5" x14ac:dyDescent="0.25">
      <c r="A28" s="42" t="s">
        <v>73</v>
      </c>
      <c r="B28" s="42"/>
      <c r="C28" s="42"/>
      <c r="D28" s="42"/>
      <c r="E28" s="43"/>
    </row>
    <row r="29" spans="1:5" ht="33.75" customHeight="1" x14ac:dyDescent="0.25">
      <c r="B29" t="s">
        <v>17</v>
      </c>
      <c r="C29" s="1" t="s">
        <v>12</v>
      </c>
      <c r="D29" s="32" t="s">
        <v>11</v>
      </c>
      <c r="E29" s="18"/>
    </row>
    <row r="30" spans="1:5" x14ac:dyDescent="0.25">
      <c r="A30" s="32" t="s">
        <v>18</v>
      </c>
      <c r="B30" s="1">
        <v>2200000</v>
      </c>
      <c r="C30" s="1">
        <f>B30*0.25</f>
        <v>550000</v>
      </c>
      <c r="D30" s="10">
        <f>B30+C30</f>
        <v>2750000</v>
      </c>
      <c r="E30" s="18"/>
    </row>
    <row r="31" spans="1:5" ht="28.5" customHeight="1" x14ac:dyDescent="0.25">
      <c r="A31" s="35" t="s">
        <v>34</v>
      </c>
      <c r="B31" s="1">
        <v>55000</v>
      </c>
      <c r="C31" s="1">
        <f>B31*0.25</f>
        <v>13750</v>
      </c>
      <c r="D31" s="10">
        <f>B31+C31</f>
        <v>68750</v>
      </c>
      <c r="E31" s="18"/>
    </row>
    <row r="32" spans="1:5" ht="28.5" customHeight="1" x14ac:dyDescent="0.25">
      <c r="A32" s="2" t="s">
        <v>11</v>
      </c>
      <c r="B32" s="11">
        <f>SUM(B30:B31)</f>
        <v>2255000</v>
      </c>
      <c r="C32" s="11">
        <f>SUM(C30:C31)</f>
        <v>563750</v>
      </c>
      <c r="D32" s="25">
        <f>ROUND((B32+C32),0)</f>
        <v>2818750</v>
      </c>
      <c r="E32" s="18"/>
    </row>
    <row r="33" spans="1:9" ht="30" x14ac:dyDescent="0.25">
      <c r="D33" s="32" t="s">
        <v>75</v>
      </c>
      <c r="E33" s="18">
        <f>D32*0.5</f>
        <v>1409375</v>
      </c>
    </row>
    <row r="34" spans="1:9" ht="44.25" customHeight="1" x14ac:dyDescent="0.25">
      <c r="D34" s="32" t="s">
        <v>0</v>
      </c>
      <c r="E34" s="18">
        <f>D32-E33</f>
        <v>1409375</v>
      </c>
    </row>
    <row r="35" spans="1:9" x14ac:dyDescent="0.25">
      <c r="D35" s="32"/>
      <c r="E35" s="19">
        <f>SUM(E33:E34)</f>
        <v>2818750</v>
      </c>
    </row>
    <row r="36" spans="1:9" x14ac:dyDescent="0.25">
      <c r="A36" s="40" t="s">
        <v>46</v>
      </c>
      <c r="B36" s="40"/>
      <c r="C36" s="40"/>
      <c r="D36" s="40"/>
      <c r="E36" s="41"/>
    </row>
    <row r="37" spans="1:9" ht="31.5" customHeight="1" x14ac:dyDescent="0.25">
      <c r="B37" t="s">
        <v>17</v>
      </c>
      <c r="C37" s="1" t="s">
        <v>12</v>
      </c>
      <c r="D37" s="32" t="s">
        <v>11</v>
      </c>
      <c r="E37" s="18"/>
    </row>
    <row r="38" spans="1:9" x14ac:dyDescent="0.25">
      <c r="A38" t="s">
        <v>47</v>
      </c>
      <c r="B38" s="1">
        <v>800000</v>
      </c>
      <c r="C38" s="1">
        <f>B38*0.25</f>
        <v>200000</v>
      </c>
      <c r="D38" s="10">
        <f>B38+C38</f>
        <v>1000000</v>
      </c>
      <c r="E38" s="18"/>
    </row>
    <row r="39" spans="1:9" ht="18.75" customHeight="1" x14ac:dyDescent="0.25">
      <c r="A39" s="2" t="s">
        <v>11</v>
      </c>
      <c r="B39" s="11">
        <f>SUM(B38)</f>
        <v>800000</v>
      </c>
      <c r="C39" s="11">
        <f>SUM(C38)</f>
        <v>200000</v>
      </c>
      <c r="D39" s="25">
        <f>ROUND((B39+C39),0)</f>
        <v>1000000</v>
      </c>
      <c r="E39" s="18"/>
    </row>
    <row r="40" spans="1:9" ht="30" x14ac:dyDescent="0.25">
      <c r="D40" s="32" t="s">
        <v>76</v>
      </c>
      <c r="E40" s="18">
        <f>D39*0.5</f>
        <v>500000</v>
      </c>
    </row>
    <row r="41" spans="1:9" x14ac:dyDescent="0.25">
      <c r="D41" s="32" t="s">
        <v>0</v>
      </c>
      <c r="E41" s="18">
        <f>D39-E40</f>
        <v>500000</v>
      </c>
      <c r="I41" s="34"/>
    </row>
    <row r="42" spans="1:9" x14ac:dyDescent="0.25">
      <c r="D42" s="32"/>
      <c r="E42" s="19">
        <f>SUM(E40:E41)</f>
        <v>1000000</v>
      </c>
    </row>
    <row r="43" spans="1:9" x14ac:dyDescent="0.25">
      <c r="A43" s="40" t="s">
        <v>48</v>
      </c>
      <c r="B43" s="40"/>
      <c r="C43" s="40"/>
      <c r="D43" s="40"/>
      <c r="E43" s="41"/>
    </row>
    <row r="44" spans="1:9" ht="21.75" customHeight="1" x14ac:dyDescent="0.25">
      <c r="B44" t="s">
        <v>17</v>
      </c>
      <c r="C44" s="1" t="s">
        <v>12</v>
      </c>
      <c r="D44" s="32" t="s">
        <v>11</v>
      </c>
      <c r="E44" s="18"/>
    </row>
    <row r="45" spans="1:9" x14ac:dyDescent="0.25">
      <c r="A45" s="32" t="s">
        <v>18</v>
      </c>
      <c r="B45" s="1">
        <v>160000</v>
      </c>
      <c r="C45" s="1">
        <f>B45*0.25</f>
        <v>40000</v>
      </c>
      <c r="D45" s="10">
        <f>B45+C45</f>
        <v>200000</v>
      </c>
      <c r="E45" s="18"/>
    </row>
    <row r="46" spans="1:9" ht="28.5" customHeight="1" x14ac:dyDescent="0.25">
      <c r="A46" s="2" t="s">
        <v>11</v>
      </c>
      <c r="B46" s="11">
        <f>SUM(B45)</f>
        <v>160000</v>
      </c>
      <c r="C46" s="11">
        <f>SUM(C45)</f>
        <v>40000</v>
      </c>
      <c r="D46" s="25">
        <f>ROUND((B46+C46),0)</f>
        <v>200000</v>
      </c>
      <c r="E46" s="18"/>
    </row>
    <row r="47" spans="1:9" x14ac:dyDescent="0.25">
      <c r="D47" s="32" t="s">
        <v>49</v>
      </c>
      <c r="E47" s="18">
        <v>111000</v>
      </c>
    </row>
    <row r="48" spans="1:9" x14ac:dyDescent="0.25">
      <c r="D48" s="32" t="s">
        <v>0</v>
      </c>
      <c r="E48" s="18">
        <f>D46-E47</f>
        <v>89000</v>
      </c>
    </row>
    <row r="49" spans="1:5" x14ac:dyDescent="0.25">
      <c r="D49" s="32"/>
      <c r="E49" s="19">
        <f>SUM(E47:E48)</f>
        <v>200000</v>
      </c>
    </row>
    <row r="50" spans="1:5" x14ac:dyDescent="0.25">
      <c r="D50" s="32"/>
      <c r="E50" s="21"/>
    </row>
    <row r="51" spans="1:5" x14ac:dyDescent="0.25">
      <c r="A51" s="40" t="s">
        <v>50</v>
      </c>
      <c r="B51" s="40"/>
      <c r="C51" s="40"/>
      <c r="D51" s="40"/>
      <c r="E51" s="41"/>
    </row>
    <row r="52" spans="1:5" ht="21.75" customHeight="1" x14ac:dyDescent="0.25">
      <c r="B52" t="s">
        <v>17</v>
      </c>
      <c r="C52" s="1" t="s">
        <v>12</v>
      </c>
      <c r="D52" s="32" t="s">
        <v>11</v>
      </c>
      <c r="E52" s="18"/>
    </row>
    <row r="53" spans="1:5" x14ac:dyDescent="0.25">
      <c r="A53" s="32" t="s">
        <v>18</v>
      </c>
      <c r="B53" s="1">
        <v>680000</v>
      </c>
      <c r="C53" s="1">
        <f>B53*0.25</f>
        <v>170000</v>
      </c>
      <c r="D53" s="10">
        <f>B53+C53</f>
        <v>850000</v>
      </c>
      <c r="E53" s="18"/>
    </row>
    <row r="54" spans="1:5" ht="28.5" customHeight="1" x14ac:dyDescent="0.25">
      <c r="A54" s="2" t="s">
        <v>11</v>
      </c>
      <c r="B54" s="11">
        <f>SUM(B53)</f>
        <v>680000</v>
      </c>
      <c r="C54" s="11">
        <f>SUM(C53)</f>
        <v>170000</v>
      </c>
      <c r="D54" s="25">
        <f>ROUND((B54+C54),0)</f>
        <v>850000</v>
      </c>
      <c r="E54" s="18"/>
    </row>
    <row r="55" spans="1:5" ht="30" x14ac:dyDescent="0.25">
      <c r="D55" s="32" t="s">
        <v>71</v>
      </c>
      <c r="E55" s="18">
        <f>D54*0.7</f>
        <v>595000</v>
      </c>
    </row>
    <row r="56" spans="1:5" x14ac:dyDescent="0.25">
      <c r="D56" s="32" t="s">
        <v>0</v>
      </c>
      <c r="E56" s="18">
        <f>D54-E55</f>
        <v>255000</v>
      </c>
    </row>
    <row r="57" spans="1:5" x14ac:dyDescent="0.25">
      <c r="D57" s="32"/>
      <c r="E57" s="19">
        <f>SUM(E55:E56)</f>
        <v>850000</v>
      </c>
    </row>
    <row r="58" spans="1:5" x14ac:dyDescent="0.25">
      <c r="A58" s="40" t="s">
        <v>57</v>
      </c>
      <c r="B58" s="40"/>
      <c r="C58" s="40"/>
      <c r="D58" s="40"/>
      <c r="E58" s="41"/>
    </row>
    <row r="59" spans="1:5" ht="15" customHeight="1" x14ac:dyDescent="0.25">
      <c r="B59" t="s">
        <v>17</v>
      </c>
      <c r="C59" s="1" t="s">
        <v>12</v>
      </c>
      <c r="D59" s="24" t="s">
        <v>11</v>
      </c>
      <c r="E59" s="18"/>
    </row>
    <row r="60" spans="1:5" x14ac:dyDescent="0.25">
      <c r="A60" s="17" t="s">
        <v>42</v>
      </c>
      <c r="B60" s="1">
        <v>1600000</v>
      </c>
      <c r="C60" s="1">
        <f>B60*0.25</f>
        <v>400000</v>
      </c>
      <c r="D60" s="10">
        <f>ROUND(B60+C60,0)</f>
        <v>2000000</v>
      </c>
      <c r="E60" s="18"/>
    </row>
    <row r="61" spans="1:5" x14ac:dyDescent="0.25">
      <c r="A61" s="2" t="s">
        <v>11</v>
      </c>
      <c r="B61" s="25">
        <f>SUM(B60:B60)</f>
        <v>1600000</v>
      </c>
      <c r="C61" s="25">
        <f>SUM(C60:C60)</f>
        <v>400000</v>
      </c>
      <c r="D61" s="25">
        <f>ROUND(SUM(D60:D60),0)</f>
        <v>2000000</v>
      </c>
      <c r="E61" s="18"/>
    </row>
    <row r="62" spans="1:5" ht="30" x14ac:dyDescent="0.25">
      <c r="D62" s="24" t="s">
        <v>56</v>
      </c>
      <c r="E62" s="18">
        <v>2000000</v>
      </c>
    </row>
    <row r="63" spans="1:5" x14ac:dyDescent="0.25">
      <c r="D63" s="24" t="s">
        <v>0</v>
      </c>
      <c r="E63" s="18">
        <f>D61-E62</f>
        <v>0</v>
      </c>
    </row>
    <row r="64" spans="1:5" x14ac:dyDescent="0.25">
      <c r="D64" s="24"/>
      <c r="E64" s="19">
        <f>SUM(E62:E63)</f>
        <v>2000000</v>
      </c>
    </row>
    <row r="65" spans="1:11" x14ac:dyDescent="0.25">
      <c r="D65" s="24"/>
      <c r="E65" s="27"/>
    </row>
    <row r="66" spans="1:11" x14ac:dyDescent="0.25">
      <c r="D66" s="24"/>
      <c r="E66" s="21"/>
    </row>
    <row r="67" spans="1:11" x14ac:dyDescent="0.25">
      <c r="A67" s="40" t="s">
        <v>28</v>
      </c>
      <c r="B67" s="40"/>
      <c r="C67" s="40"/>
      <c r="D67" s="40"/>
      <c r="E67" s="41"/>
    </row>
    <row r="68" spans="1:11" ht="15" customHeight="1" x14ac:dyDescent="0.25">
      <c r="B68" t="s">
        <v>17</v>
      </c>
      <c r="C68" s="1" t="s">
        <v>12</v>
      </c>
      <c r="D68" s="24" t="s">
        <v>11</v>
      </c>
      <c r="E68" s="18"/>
    </row>
    <row r="69" spans="1:11" x14ac:dyDescent="0.25">
      <c r="A69" s="17" t="s">
        <v>30</v>
      </c>
      <c r="B69" s="1">
        <v>361250</v>
      </c>
      <c r="C69" s="1">
        <f>B69*0.25</f>
        <v>90312.5</v>
      </c>
      <c r="D69" s="10">
        <f>ROUND(B69+C69,0)</f>
        <v>451563</v>
      </c>
      <c r="E69" s="18"/>
    </row>
    <row r="70" spans="1:11" x14ac:dyDescent="0.25">
      <c r="A70" s="2" t="s">
        <v>11</v>
      </c>
      <c r="B70" s="11">
        <f>SUM(B69:B69)</f>
        <v>361250</v>
      </c>
      <c r="C70" s="11">
        <f>SUM(C69:C69)</f>
        <v>90312.5</v>
      </c>
      <c r="D70" s="25">
        <f>ROUND((B70+C70),0)</f>
        <v>451563</v>
      </c>
      <c r="E70" s="18"/>
    </row>
    <row r="71" spans="1:11" ht="45" x14ac:dyDescent="0.25">
      <c r="D71" s="24" t="s">
        <v>29</v>
      </c>
      <c r="E71" s="18">
        <v>413000</v>
      </c>
    </row>
    <row r="72" spans="1:11" ht="30" x14ac:dyDescent="0.25">
      <c r="D72" s="24" t="s">
        <v>35</v>
      </c>
      <c r="E72" s="19">
        <f>D70-E71</f>
        <v>38563</v>
      </c>
    </row>
    <row r="73" spans="1:11" x14ac:dyDescent="0.25">
      <c r="D73" s="24"/>
      <c r="E73" s="27"/>
    </row>
    <row r="74" spans="1:11" x14ac:dyDescent="0.25">
      <c r="A74" s="2" t="s">
        <v>78</v>
      </c>
      <c r="D74" s="24"/>
      <c r="E74" s="21"/>
    </row>
    <row r="75" spans="1:11" x14ac:dyDescent="0.25">
      <c r="B75" t="s">
        <v>17</v>
      </c>
      <c r="C75" s="1" t="s">
        <v>12</v>
      </c>
      <c r="D75" s="24" t="s">
        <v>11</v>
      </c>
      <c r="E75" s="18"/>
    </row>
    <row r="76" spans="1:11" x14ac:dyDescent="0.25">
      <c r="A76" s="17" t="s">
        <v>18</v>
      </c>
      <c r="B76" s="1">
        <v>125490</v>
      </c>
      <c r="C76" s="1">
        <f>B76*0.25</f>
        <v>31372.5</v>
      </c>
      <c r="D76" s="10">
        <f>ROUND(B76+C76,0)</f>
        <v>156863</v>
      </c>
      <c r="E76" s="18"/>
    </row>
    <row r="77" spans="1:11" s="7" customFormat="1" x14ac:dyDescent="0.25">
      <c r="A77" s="17" t="s">
        <v>34</v>
      </c>
      <c r="B77" s="1">
        <f>B76*2%</f>
        <v>2509.8000000000002</v>
      </c>
      <c r="C77" s="1">
        <f>B77*0.25</f>
        <v>627.45000000000005</v>
      </c>
      <c r="D77" s="10">
        <f>B77+C77</f>
        <v>3137.25</v>
      </c>
      <c r="E77" s="18"/>
      <c r="F77"/>
      <c r="G77"/>
      <c r="H77"/>
      <c r="I77"/>
      <c r="J77"/>
      <c r="K77"/>
    </row>
    <row r="78" spans="1:11" s="15" customFormat="1" x14ac:dyDescent="0.25">
      <c r="A78" s="2" t="s">
        <v>11</v>
      </c>
      <c r="B78" s="11">
        <f>SUM(B76:B77)</f>
        <v>127999.8</v>
      </c>
      <c r="C78" s="11">
        <f>SUM(C76:C77)</f>
        <v>31999.95</v>
      </c>
      <c r="D78" s="25">
        <f>ROUND(SUM(D76:D77),0)</f>
        <v>160000</v>
      </c>
      <c r="E78" s="18"/>
      <c r="F78"/>
      <c r="G78"/>
      <c r="H78"/>
      <c r="I78"/>
      <c r="J78"/>
      <c r="K78"/>
    </row>
    <row r="79" spans="1:11" s="7" customFormat="1" x14ac:dyDescent="0.25">
      <c r="A79"/>
      <c r="B79"/>
      <c r="C79" s="1"/>
      <c r="D79" s="24"/>
      <c r="E79" s="18">
        <v>0</v>
      </c>
      <c r="F79"/>
      <c r="G79"/>
      <c r="H79"/>
      <c r="I79"/>
      <c r="J79"/>
      <c r="K79"/>
    </row>
    <row r="80" spans="1:11" s="15" customFormat="1" x14ac:dyDescent="0.25">
      <c r="A80"/>
      <c r="B80"/>
      <c r="C80" s="1"/>
      <c r="D80" s="24" t="s">
        <v>0</v>
      </c>
      <c r="E80" s="18">
        <f>D78-E79</f>
        <v>160000</v>
      </c>
      <c r="F80"/>
      <c r="G80" s="7"/>
      <c r="H80" s="7"/>
      <c r="I80" s="7"/>
      <c r="J80"/>
      <c r="K80" s="7"/>
    </row>
    <row r="81" spans="1:11" s="15" customFormat="1" x14ac:dyDescent="0.25">
      <c r="A81"/>
      <c r="B81"/>
      <c r="C81" s="1"/>
      <c r="D81" s="24"/>
      <c r="E81" s="19">
        <f>SUM(E79:E80)</f>
        <v>160000</v>
      </c>
      <c r="F81"/>
      <c r="G81" s="7"/>
      <c r="H81" s="7"/>
      <c r="I81" s="7"/>
      <c r="J81" s="7"/>
    </row>
    <row r="82" spans="1:11" s="15" customFormat="1" x14ac:dyDescent="0.25">
      <c r="A82"/>
      <c r="B82"/>
      <c r="C82" s="1"/>
      <c r="D82" s="24"/>
      <c r="E82" s="21"/>
      <c r="F82"/>
      <c r="K82" s="7"/>
    </row>
    <row r="83" spans="1:11" s="15" customFormat="1" x14ac:dyDescent="0.25">
      <c r="A83" s="2" t="s">
        <v>5</v>
      </c>
      <c r="B83" s="2"/>
      <c r="C83" s="26"/>
      <c r="D83" s="3"/>
      <c r="E83" s="18"/>
      <c r="F83"/>
      <c r="G83" s="7"/>
      <c r="H83" s="7"/>
      <c r="I83" s="7"/>
      <c r="J83" s="7"/>
    </row>
    <row r="84" spans="1:11" s="15" customFormat="1" x14ac:dyDescent="0.25">
      <c r="A84" t="s">
        <v>58</v>
      </c>
      <c r="B84"/>
      <c r="C84" s="1"/>
      <c r="D84" s="3"/>
      <c r="E84" s="18"/>
      <c r="F84"/>
    </row>
    <row r="85" spans="1:11" x14ac:dyDescent="0.25">
      <c r="A85" s="6" t="s">
        <v>13</v>
      </c>
      <c r="B85" s="5">
        <v>700</v>
      </c>
      <c r="C85" s="1">
        <v>46.5</v>
      </c>
      <c r="D85" s="9">
        <f>B85*C85</f>
        <v>32550</v>
      </c>
      <c r="E85" s="18"/>
      <c r="G85" s="15"/>
      <c r="H85" s="15"/>
      <c r="I85" s="15"/>
      <c r="J85" s="15"/>
      <c r="K85" s="15"/>
    </row>
    <row r="86" spans="1:11" ht="30" x14ac:dyDescent="0.25">
      <c r="A86" s="6" t="s">
        <v>14</v>
      </c>
      <c r="B86" s="5">
        <v>10</v>
      </c>
      <c r="C86" s="1">
        <v>450</v>
      </c>
      <c r="D86" s="9">
        <f>B86*C86</f>
        <v>4500</v>
      </c>
      <c r="E86" s="18"/>
      <c r="G86" s="15"/>
      <c r="H86" s="15"/>
      <c r="I86" s="15"/>
      <c r="J86" s="15"/>
      <c r="K86" s="15"/>
    </row>
    <row r="87" spans="1:11" ht="30" x14ac:dyDescent="0.25">
      <c r="A87" s="6" t="s">
        <v>15</v>
      </c>
      <c r="B87" s="5">
        <v>20</v>
      </c>
      <c r="C87" s="1">
        <v>420</v>
      </c>
      <c r="D87" s="9">
        <f>B87*C87</f>
        <v>8400</v>
      </c>
      <c r="E87" s="18"/>
      <c r="G87" s="15"/>
      <c r="H87" s="15"/>
      <c r="I87" s="15"/>
      <c r="J87" s="15"/>
      <c r="K87" s="15"/>
    </row>
    <row r="88" spans="1:11" x14ac:dyDescent="0.25">
      <c r="D88" s="9">
        <f>SUM(D85:D87)</f>
        <v>45450</v>
      </c>
      <c r="E88" s="18"/>
      <c r="J88" s="15"/>
    </row>
    <row r="89" spans="1:11" x14ac:dyDescent="0.25">
      <c r="C89" s="1" t="s">
        <v>16</v>
      </c>
      <c r="D89" s="9">
        <f>ROUND((D88*1.25),0)</f>
        <v>56813</v>
      </c>
      <c r="E89" s="18"/>
    </row>
    <row r="90" spans="1:11" x14ac:dyDescent="0.25">
      <c r="D90" s="3" t="s">
        <v>0</v>
      </c>
      <c r="E90" s="19">
        <f>D89</f>
        <v>56813</v>
      </c>
    </row>
    <row r="91" spans="1:11" x14ac:dyDescent="0.25">
      <c r="E91" s="18"/>
    </row>
    <row r="92" spans="1:11" x14ac:dyDescent="0.25">
      <c r="A92" s="12" t="s">
        <v>67</v>
      </c>
      <c r="B92" s="12"/>
      <c r="C92" s="13"/>
      <c r="D92" s="14"/>
      <c r="E92" s="22">
        <v>162500</v>
      </c>
    </row>
    <row r="93" spans="1:11" x14ac:dyDescent="0.25">
      <c r="A93" s="15"/>
      <c r="B93" s="15"/>
      <c r="C93" s="13"/>
      <c r="D93" s="14"/>
      <c r="E93" s="20"/>
    </row>
    <row r="94" spans="1:11" x14ac:dyDescent="0.25">
      <c r="A94" s="12" t="s">
        <v>68</v>
      </c>
      <c r="B94" s="12"/>
      <c r="C94" s="13"/>
      <c r="D94" s="14"/>
      <c r="E94" s="22">
        <v>123750</v>
      </c>
    </row>
    <row r="95" spans="1:11" x14ac:dyDescent="0.25">
      <c r="A95" s="12"/>
      <c r="B95" s="12"/>
      <c r="C95" s="13"/>
      <c r="D95" s="14"/>
      <c r="E95" s="28"/>
    </row>
    <row r="96" spans="1:11" x14ac:dyDescent="0.25">
      <c r="A96" s="2" t="s">
        <v>69</v>
      </c>
      <c r="D96" s="32"/>
      <c r="E96" s="22">
        <v>136000</v>
      </c>
    </row>
    <row r="97" spans="1:5" x14ac:dyDescent="0.25">
      <c r="D97" s="30"/>
      <c r="E97" s="28"/>
    </row>
    <row r="98" spans="1:5" x14ac:dyDescent="0.25">
      <c r="A98" s="2" t="s">
        <v>79</v>
      </c>
      <c r="D98" s="32"/>
      <c r="E98" s="22">
        <v>7000</v>
      </c>
    </row>
    <row r="99" spans="1:5" x14ac:dyDescent="0.25">
      <c r="D99" s="32"/>
      <c r="E99" s="28"/>
    </row>
    <row r="100" spans="1:5" x14ac:dyDescent="0.25">
      <c r="A100" s="12" t="s">
        <v>61</v>
      </c>
      <c r="B100" s="12"/>
      <c r="C100" s="13"/>
      <c r="D100" s="14"/>
      <c r="E100" s="22">
        <v>40000</v>
      </c>
    </row>
    <row r="101" spans="1:5" x14ac:dyDescent="0.25">
      <c r="A101" s="15" t="s">
        <v>1</v>
      </c>
      <c r="B101" s="7"/>
      <c r="C101" s="26"/>
      <c r="D101" s="14" t="s">
        <v>62</v>
      </c>
      <c r="E101" s="20"/>
    </row>
    <row r="102" spans="1:5" x14ac:dyDescent="0.25">
      <c r="A102" s="15"/>
      <c r="B102" s="7"/>
      <c r="C102" s="26"/>
      <c r="D102" s="14"/>
      <c r="E102" s="20"/>
    </row>
    <row r="103" spans="1:5" x14ac:dyDescent="0.25">
      <c r="A103" s="12" t="s">
        <v>26</v>
      </c>
      <c r="B103" s="12"/>
      <c r="C103" s="13"/>
      <c r="D103" s="14"/>
      <c r="E103" s="22">
        <v>10000</v>
      </c>
    </row>
    <row r="104" spans="1:5" x14ac:dyDescent="0.25">
      <c r="A104" s="15"/>
      <c r="B104" s="15"/>
      <c r="C104" s="13"/>
      <c r="D104" s="14"/>
      <c r="E104" s="20"/>
    </row>
    <row r="105" spans="1:5" x14ac:dyDescent="0.25">
      <c r="A105" s="12" t="s">
        <v>54</v>
      </c>
      <c r="B105" s="12"/>
      <c r="C105" s="13"/>
      <c r="D105" s="14"/>
      <c r="E105" s="22">
        <v>100000</v>
      </c>
    </row>
    <row r="106" spans="1:5" x14ac:dyDescent="0.25">
      <c r="A106" s="12"/>
      <c r="B106" s="12"/>
      <c r="C106" s="13"/>
      <c r="D106" s="14"/>
      <c r="E106" s="28"/>
    </row>
    <row r="107" spans="1:5" x14ac:dyDescent="0.25">
      <c r="A107" s="2" t="s">
        <v>63</v>
      </c>
      <c r="E107" s="22">
        <v>20000</v>
      </c>
    </row>
    <row r="108" spans="1:5" x14ac:dyDescent="0.25">
      <c r="B108" s="2"/>
      <c r="E108" s="18"/>
    </row>
    <row r="109" spans="1:5" x14ac:dyDescent="0.25">
      <c r="A109" s="2" t="s">
        <v>2</v>
      </c>
      <c r="E109" s="19">
        <v>40000</v>
      </c>
    </row>
    <row r="110" spans="1:5" x14ac:dyDescent="0.25">
      <c r="B110" s="2"/>
      <c r="E110" s="18"/>
    </row>
    <row r="111" spans="1:5" x14ac:dyDescent="0.25">
      <c r="A111" s="2" t="s">
        <v>3</v>
      </c>
      <c r="E111" s="19">
        <v>9000</v>
      </c>
    </row>
    <row r="112" spans="1:5" x14ac:dyDescent="0.25">
      <c r="B112" s="2"/>
      <c r="E112" s="18"/>
    </row>
    <row r="113" spans="1:11" x14ac:dyDescent="0.25">
      <c r="A113" s="2" t="s">
        <v>44</v>
      </c>
      <c r="E113" s="22">
        <v>25000</v>
      </c>
    </row>
    <row r="114" spans="1:11" x14ac:dyDescent="0.25">
      <c r="E114" s="18"/>
    </row>
    <row r="115" spans="1:11" s="15" customFormat="1" x14ac:dyDescent="0.25">
      <c r="A115" s="2" t="s">
        <v>22</v>
      </c>
      <c r="B115"/>
      <c r="C115" s="1"/>
      <c r="D115" s="16"/>
      <c r="E115" s="19">
        <v>50000</v>
      </c>
      <c r="F115"/>
      <c r="G115"/>
      <c r="H115"/>
      <c r="I115"/>
      <c r="J115"/>
      <c r="K115"/>
    </row>
    <row r="116" spans="1:11" x14ac:dyDescent="0.25">
      <c r="D116" s="16"/>
      <c r="E116" s="18"/>
    </row>
    <row r="117" spans="1:11" s="15" customFormat="1" x14ac:dyDescent="0.25">
      <c r="A117" s="2" t="s">
        <v>19</v>
      </c>
      <c r="B117" s="2"/>
      <c r="C117" s="1"/>
      <c r="D117" s="3"/>
      <c r="E117" s="19">
        <v>100000</v>
      </c>
      <c r="F117"/>
      <c r="G117"/>
      <c r="H117"/>
      <c r="I117"/>
      <c r="J117"/>
      <c r="K117"/>
    </row>
    <row r="118" spans="1:11" x14ac:dyDescent="0.25">
      <c r="A118" s="2"/>
      <c r="B118" s="2"/>
      <c r="D118" s="24"/>
      <c r="E118" s="27"/>
      <c r="K118" s="15"/>
    </row>
    <row r="119" spans="1:11" s="15" customFormat="1" x14ac:dyDescent="0.25">
      <c r="A119" s="2" t="s">
        <v>45</v>
      </c>
      <c r="B119" s="2"/>
      <c r="C119" s="1"/>
      <c r="D119" s="24"/>
      <c r="E119" s="33">
        <v>10000</v>
      </c>
      <c r="F119"/>
      <c r="K119"/>
    </row>
    <row r="120" spans="1:11" x14ac:dyDescent="0.25">
      <c r="A120" s="2"/>
      <c r="B120" s="2"/>
      <c r="D120" s="24"/>
      <c r="E120" s="21"/>
      <c r="K120" s="15"/>
    </row>
    <row r="121" spans="1:11" x14ac:dyDescent="0.25">
      <c r="A121" s="2" t="s">
        <v>4</v>
      </c>
      <c r="D121" s="3" t="s">
        <v>43</v>
      </c>
      <c r="E121" s="22">
        <v>25000</v>
      </c>
      <c r="G121" s="15"/>
      <c r="H121" s="15"/>
      <c r="I121" s="15"/>
      <c r="J121" s="15"/>
    </row>
    <row r="122" spans="1:11" x14ac:dyDescent="0.25">
      <c r="B122" s="2"/>
      <c r="E122" s="18"/>
      <c r="K122" s="15"/>
    </row>
    <row r="123" spans="1:11" x14ac:dyDescent="0.25">
      <c r="A123" s="2" t="s">
        <v>6</v>
      </c>
      <c r="E123" s="19">
        <v>40000</v>
      </c>
      <c r="G123" s="15"/>
      <c r="H123" s="15"/>
      <c r="I123" s="15"/>
      <c r="J123" s="15"/>
    </row>
    <row r="124" spans="1:11" x14ac:dyDescent="0.25">
      <c r="E124" s="18"/>
    </row>
    <row r="125" spans="1:11" x14ac:dyDescent="0.25">
      <c r="A125" s="2" t="s">
        <v>7</v>
      </c>
      <c r="E125" s="19">
        <v>5000</v>
      </c>
    </row>
    <row r="126" spans="1:11" x14ac:dyDescent="0.25">
      <c r="A126" s="2" t="s">
        <v>20</v>
      </c>
      <c r="D126" s="16"/>
      <c r="E126" s="19">
        <v>8000</v>
      </c>
    </row>
    <row r="127" spans="1:11" x14ac:dyDescent="0.25">
      <c r="B127" s="2"/>
      <c r="E127" s="18"/>
    </row>
    <row r="128" spans="1:11" x14ac:dyDescent="0.25">
      <c r="A128" s="2" t="s">
        <v>31</v>
      </c>
      <c r="D128" s="24"/>
      <c r="E128" s="19">
        <v>80000</v>
      </c>
    </row>
    <row r="129" spans="1:5" x14ac:dyDescent="0.25">
      <c r="B129" s="2"/>
      <c r="D129" s="24"/>
      <c r="E129" s="18"/>
    </row>
    <row r="130" spans="1:5" x14ac:dyDescent="0.25">
      <c r="A130" s="2" t="s">
        <v>64</v>
      </c>
      <c r="B130" s="2"/>
      <c r="D130" s="31"/>
      <c r="E130" s="19">
        <v>200000</v>
      </c>
    </row>
    <row r="131" spans="1:5" x14ac:dyDescent="0.25">
      <c r="B131" s="2"/>
      <c r="D131" s="31"/>
      <c r="E131" s="18"/>
    </row>
    <row r="132" spans="1:5" x14ac:dyDescent="0.25">
      <c r="A132" s="2" t="s">
        <v>65</v>
      </c>
      <c r="E132" s="22">
        <v>30000</v>
      </c>
    </row>
    <row r="133" spans="1:5" x14ac:dyDescent="0.25">
      <c r="B133" s="2"/>
      <c r="E133" s="18"/>
    </row>
    <row r="134" spans="1:5" x14ac:dyDescent="0.25">
      <c r="A134" s="2" t="s">
        <v>32</v>
      </c>
      <c r="D134" s="24"/>
      <c r="E134" s="19">
        <v>10000</v>
      </c>
    </row>
    <row r="135" spans="1:5" x14ac:dyDescent="0.25">
      <c r="B135" s="2"/>
      <c r="D135" s="24"/>
      <c r="E135" s="18"/>
    </row>
    <row r="136" spans="1:5" x14ac:dyDescent="0.25">
      <c r="A136" s="2" t="s">
        <v>8</v>
      </c>
      <c r="E136" s="19">
        <v>30000</v>
      </c>
    </row>
    <row r="137" spans="1:5" x14ac:dyDescent="0.25">
      <c r="B137" s="2"/>
      <c r="E137" s="18"/>
    </row>
    <row r="138" spans="1:5" x14ac:dyDescent="0.25">
      <c r="A138" s="2" t="s">
        <v>66</v>
      </c>
      <c r="D138" s="24"/>
      <c r="E138" s="19">
        <v>1500</v>
      </c>
    </row>
    <row r="139" spans="1:5" x14ac:dyDescent="0.25">
      <c r="B139" s="2"/>
      <c r="D139" s="24"/>
      <c r="E139" s="18"/>
    </row>
    <row r="140" spans="1:5" x14ac:dyDescent="0.25">
      <c r="A140" s="2" t="s">
        <v>33</v>
      </c>
      <c r="D140" s="24"/>
      <c r="E140" s="19">
        <v>700</v>
      </c>
    </row>
    <row r="141" spans="1:5" x14ac:dyDescent="0.25">
      <c r="B141" s="2"/>
      <c r="D141" s="24"/>
      <c r="E141" s="18"/>
    </row>
    <row r="142" spans="1:5" x14ac:dyDescent="0.25">
      <c r="A142" s="2" t="s">
        <v>9</v>
      </c>
      <c r="E142" s="19">
        <v>1400</v>
      </c>
    </row>
    <row r="143" spans="1:5" x14ac:dyDescent="0.25">
      <c r="A143" t="s">
        <v>37</v>
      </c>
      <c r="E143" s="18"/>
    </row>
    <row r="144" spans="1:5" x14ac:dyDescent="0.25">
      <c r="A144" s="2" t="s">
        <v>10</v>
      </c>
      <c r="E144" s="19">
        <v>10000</v>
      </c>
    </row>
    <row r="145" spans="1:5" x14ac:dyDescent="0.25">
      <c r="B145" s="2"/>
      <c r="C145" s="8"/>
      <c r="E145" s="18"/>
    </row>
    <row r="146" spans="1:5" x14ac:dyDescent="0.25">
      <c r="A146" s="2" t="s">
        <v>77</v>
      </c>
      <c r="D146" s="39"/>
      <c r="E146" s="19">
        <v>15000</v>
      </c>
    </row>
    <row r="147" spans="1:5" x14ac:dyDescent="0.25">
      <c r="B147" s="2"/>
      <c r="C147" s="8"/>
      <c r="D147" s="39"/>
      <c r="E147" s="18"/>
    </row>
    <row r="148" spans="1:5" x14ac:dyDescent="0.25">
      <c r="A148" s="2" t="s">
        <v>21</v>
      </c>
      <c r="B148" s="7"/>
      <c r="E148" s="19">
        <v>15000</v>
      </c>
    </row>
    <row r="149" spans="1:5" x14ac:dyDescent="0.25">
      <c r="B149" s="2"/>
      <c r="E149" s="18"/>
    </row>
    <row r="150" spans="1:5" x14ac:dyDescent="0.25">
      <c r="A150" s="2" t="s">
        <v>51</v>
      </c>
      <c r="B150" s="7"/>
      <c r="D150" s="32"/>
      <c r="E150" s="19">
        <v>100000</v>
      </c>
    </row>
    <row r="151" spans="1:5" x14ac:dyDescent="0.25">
      <c r="B151" s="2"/>
      <c r="D151" s="32"/>
      <c r="E151" s="18"/>
    </row>
    <row r="152" spans="1:5" x14ac:dyDescent="0.25">
      <c r="A152" s="2" t="s">
        <v>23</v>
      </c>
      <c r="D152" s="16"/>
      <c r="E152" s="19">
        <v>15000</v>
      </c>
    </row>
    <row r="153" spans="1:5" x14ac:dyDescent="0.25">
      <c r="A153" s="2"/>
      <c r="D153" s="16"/>
      <c r="E153" s="21"/>
    </row>
    <row r="154" spans="1:5" x14ac:dyDescent="0.25">
      <c r="A154" s="2" t="s">
        <v>36</v>
      </c>
      <c r="B154" s="7"/>
      <c r="D154" s="29"/>
      <c r="E154" s="19">
        <v>230000</v>
      </c>
    </row>
    <row r="155" spans="1:5" x14ac:dyDescent="0.25">
      <c r="B155" s="2"/>
      <c r="D155" s="29"/>
      <c r="E155" s="18"/>
    </row>
    <row r="156" spans="1:5" x14ac:dyDescent="0.25">
      <c r="A156" s="2" t="s">
        <v>39</v>
      </c>
      <c r="B156" s="7"/>
      <c r="D156" s="32"/>
      <c r="E156" s="19">
        <v>350000</v>
      </c>
    </row>
  </sheetData>
  <mergeCells count="15">
    <mergeCell ref="A4:E4"/>
    <mergeCell ref="F1:I1"/>
    <mergeCell ref="A2:E2"/>
    <mergeCell ref="A1:E1"/>
    <mergeCell ref="A11:E11"/>
    <mergeCell ref="F7:J7"/>
    <mergeCell ref="F8:J8"/>
    <mergeCell ref="F9:J9"/>
    <mergeCell ref="A58:E58"/>
    <mergeCell ref="A36:E36"/>
    <mergeCell ref="A67:E67"/>
    <mergeCell ref="A19:E19"/>
    <mergeCell ref="A28:E28"/>
    <mergeCell ref="A51:E51"/>
    <mergeCell ref="A43:E43"/>
  </mergeCells>
  <pageMargins left="0.25" right="0.25" top="0.75" bottom="0.75" header="0.3" footer="0.3"/>
  <pageSetup paperSize="9" orientation="portrait" horizontalDpi="4294967294" verticalDpi="4294967294" r:id="rId1"/>
  <headerFooter>
    <oddFooter>&amp;CStranica &amp;P od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</dc:creator>
  <cp:lastModifiedBy>Renata</cp:lastModifiedBy>
  <cp:lastPrinted>2019-11-12T09:41:57Z</cp:lastPrinted>
  <dcterms:created xsi:type="dcterms:W3CDTF">2014-11-17T07:37:29Z</dcterms:created>
  <dcterms:modified xsi:type="dcterms:W3CDTF">2019-11-12T14:01:51Z</dcterms:modified>
</cp:coreProperties>
</file>